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Schválené\ZL32 - objekt K1 - kachlová kamna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2 ZL3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'ZL32 ZL32 Pol'!$A$1:$U$32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M7" i="12"/>
  <c r="O7" i="12"/>
  <c r="I8" i="12"/>
  <c r="I7" i="12" s="1"/>
  <c r="K8" i="12"/>
  <c r="K7" i="12" s="1"/>
  <c r="M8" i="12"/>
  <c r="O8" i="12"/>
  <c r="Q8" i="12"/>
  <c r="Q7" i="12" s="1"/>
  <c r="U8" i="12"/>
  <c r="U7" i="12" s="1"/>
  <c r="G11" i="12"/>
  <c r="I12" i="12"/>
  <c r="I11" i="12" s="1"/>
  <c r="K12" i="12"/>
  <c r="K11" i="12" s="1"/>
  <c r="M12" i="12"/>
  <c r="O12" i="12"/>
  <c r="O11" i="12" s="1"/>
  <c r="Q12" i="12"/>
  <c r="Q11" i="12" s="1"/>
  <c r="U12" i="12"/>
  <c r="U11" i="12" s="1"/>
  <c r="I15" i="12"/>
  <c r="K15" i="12"/>
  <c r="M15" i="12"/>
  <c r="M11" i="12" s="1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G24" i="12"/>
  <c r="I24" i="12"/>
  <c r="O24" i="12"/>
  <c r="Q24" i="12"/>
  <c r="I25" i="12"/>
  <c r="K25" i="12"/>
  <c r="K24" i="12" s="1"/>
  <c r="M25" i="12"/>
  <c r="M24" i="12" s="1"/>
  <c r="O25" i="12"/>
  <c r="Q25" i="12"/>
  <c r="U25" i="12"/>
  <c r="U24" i="12" s="1"/>
  <c r="G29" i="12"/>
  <c r="M29" i="12"/>
  <c r="O29" i="12"/>
  <c r="I30" i="12"/>
  <c r="I29" i="12" s="1"/>
  <c r="K30" i="12"/>
  <c r="K29" i="12" s="1"/>
  <c r="M30" i="12"/>
  <c r="O30" i="12"/>
  <c r="Q30" i="12"/>
  <c r="Q29" i="12" s="1"/>
  <c r="U30" i="12"/>
  <c r="U29" i="12" s="1"/>
  <c r="I53" i="1"/>
  <c r="J49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3" i="1" s="1"/>
  <c r="J51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<sst xmlns="http://schemas.openxmlformats.org/spreadsheetml/2006/main" count="217" uniqueCount="145">
  <si>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</si>
  <si>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</si>
  <si>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</si>
  <si>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</si>
  <si>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</si>
  <si>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</si>
  <si>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</si>
  <si>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</si>
  <si>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</si>
  <si>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</si>
  <si>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</si>
  <si>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</si>
  <si>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</si>
  <si>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</si>
  <si>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</si>
  <si>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</si>
  <si>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</si>
  <si>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</si>
  <si>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</si>
  <si>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</si>
  <si>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</si>
  <si>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</si>
  <si>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</si>
  <si>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</si>
  <si>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</si>
  <si>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</si>
  <si>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</si>
  <si>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</si>
  <si>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</si>
  <si>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</si>
  <si>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</si>
  <si>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</si>
  <si>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</si>
  <si>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</si>
  <si>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</si>
  <si>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</si>
  <si>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</si>
  <si>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</si>
  <si>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</si>
  <si>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</si>
  <si>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</si>
  <si>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</si>
  <si>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</si>
  <si>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ZL32</t>
  </si>
  <si>
    <t>Kachlová kamna v 2.NP - změna a doplnění - vytvoření replik dle nálezů</t>
  </si>
  <si>
    <t>Objekt:</t>
  </si>
  <si>
    <t>Rozpočet:</t>
  </si>
  <si>
    <t>K. Slavíková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</si>
  <si>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</si>
  <si>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</si>
  <si>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</si>
  <si>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</si>
  <si>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</si>
  <si>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</si>
  <si>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</si>
  <si>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</si>
  <si>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</si>
  <si>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</si>
  <si>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</si>
  <si>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</si>
  <si>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</si>
  <si>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</si>
  <si>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</si>
  <si>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</si>
  <si>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</si>
  <si>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</si>
  <si>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</si>
  <si>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</si>
  <si>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</si>
  <si>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</si>
  <si>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</si>
  <si>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</si>
  <si>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</si>
  <si>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</si>
  <si>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</si>
  <si>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95</t>
  </si>
  <si>
    <t>Dokončovací konstrukce na pozemních stavbách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</si>
  <si>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</si>
  <si>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</si>
  <si>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</si>
  <si>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</si>
  <si>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</si>
  <si>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</si>
  <si>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</si>
  <si>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</si>
  <si>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</si>
  <si>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</si>
  <si>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</si>
  <si>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</si>
  <si>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</si>
  <si>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</si>
  <si>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</si>
  <si>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</si>
  <si>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</si>
  <si>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</si>
  <si>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</si>
  <si>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</si>
  <si>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</si>
  <si>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</si>
  <si>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</si>
  <si>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</si>
  <si>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</si>
  <si>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</si>
  <si>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</si>
  <si>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</si>
  <si>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000011006</t>
  </si>
  <si>
    <t>Ochranné bednění nedemont. stav.kcí-okna, portály, otopná tělesa apod.</t>
  </si>
  <si>
    <t>m2</t>
  </si>
  <si>
    <t>POL1_1</t>
  </si>
  <si>
    <t xml:space="preserve">netkaná textilie min.300g/m2 a OSB desky - dodávka a montáž : </t>
  </si>
  <si>
    <t>VV</t>
  </si>
  <si>
    <t>ochrana kachlových kamen do doby dokončení stavebních prací : 2*3*3+2*2</t>
  </si>
  <si>
    <t>X02-A</t>
  </si>
  <si>
    <t>Re plika biedermaierových kamen v místnosti K1-2-009</t>
  </si>
  <si>
    <t>kus</t>
  </si>
  <si>
    <t>POL1_</t>
  </si>
  <si>
    <t>změna - navržená typůvá kamna původně v místnosti K1-2-008 nahražena replikou kamen dle nálezu v objektu : 1</t>
  </si>
  <si>
    <t xml:space="preserve">kamna přesunuta do místnosti K1-2-008 : </t>
  </si>
  <si>
    <t>X48</t>
  </si>
  <si>
    <t>Replika barkoních kamen v místnosti K1-2-006</t>
  </si>
  <si>
    <t>Replika kamen vytvořená dle nálezu souboru střepů původních barkoních kamen v místnosti K1-2-006 : 1</t>
  </si>
  <si>
    <t>X49</t>
  </si>
  <si>
    <t>Replika biedermaierových kamen v místnosti K1-2-007</t>
  </si>
  <si>
    <t>změna - navržená typová kamna v místnosti K1-2-007 nahražena replikou kamen dle nálezu v objektu : 1</t>
  </si>
  <si>
    <t>X0</t>
  </si>
  <si>
    <t>D+M kachlová kamna empírového stylu do reprezentačního prostoru K1-2-007 ; K1-2-008, 72 / 72 / 256cm, , Kniha ostatních prvků A.3.10</t>
  </si>
  <si>
    <t>ks</t>
  </si>
  <si>
    <t>POL3_1</t>
  </si>
  <si>
    <t xml:space="preserve">ODPOČET MĚNĚNÝCH PRVKŮ : </t>
  </si>
  <si>
    <t>Zadavatel upozorňuje, že materiálové a estetické provedení musí odpovídat vysokému standardu památkově chráněného objektu. :  -2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</si>
  <si>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</si>
  <si>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</si>
  <si>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</si>
  <si>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</si>
  <si>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</si>
  <si>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</si>
  <si>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</si>
  <si>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1,2,4, : </t>
  </si>
  <si>
    <t>Součet: : 1,98200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</si>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</sst>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7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0.75" customHeight="1" x14ac:dyDescent="0.2">
      <c r="A2" s="4"/>
      <c r="B2" s="104" t="s">
        <v>24</v>
      </c>
      <c r="C2" s="105"/>
      <c r="D2" s="106" t="s">
        <v>48</v>
      </c>
      <c r="E2" s="255" t="s">
        <v>49</v>
      </c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107" t="s">
        <v>45</v>
      </c>
      <c r="C3" s="105"/>
      <c r="D3" s="108" t="s">
        <v>43</v>
      </c>
      <c r="E3" s="108" t="s">
        <v>44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46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50</v>
      </c>
      <c r="E5" s="26"/>
      <c r="F5" s="26"/>
      <c r="G5" s="26"/>
      <c r="H5" s="27" t="s">
        <v>36</v>
      </c>
      <c r="I5" s="103" t="s">
        <v>54</v>
      </c>
      <c r="J5" s="11"/>
    </row>
    <row r="6" spans="1:15" ht="15.75" customHeight="1" x14ac:dyDescent="0.2">
      <c r="A6" s="4"/>
      <c r="B6" s="38"/>
      <c r="C6" s="26"/>
      <c r="D6" s="103" t="s">
        <v>51</v>
      </c>
      <c r="E6" s="26"/>
      <c r="F6" s="26"/>
      <c r="G6" s="26"/>
      <c r="H6" s="27" t="s">
        <v>37</v>
      </c>
      <c r="I6" s="103" t="s">
        <v>55</v>
      </c>
      <c r="J6" s="11"/>
    </row>
    <row r="7" spans="1:15" ht="15.75" customHeight="1" x14ac:dyDescent="0.2">
      <c r="A7" s="4"/>
      <c r="B7" s="39"/>
      <c r="C7" s="118" t="s">
        <v>53</v>
      </c>
      <c r="D7" s="101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56</v>
      </c>
      <c r="E8" s="5"/>
      <c r="F8" s="5"/>
      <c r="G8" s="42"/>
      <c r="H8" s="27" t="s">
        <v>36</v>
      </c>
      <c r="I8" s="103" t="s">
        <v>60</v>
      </c>
      <c r="J8" s="11"/>
    </row>
    <row r="9" spans="1:15" ht="15.75" hidden="1" customHeight="1" x14ac:dyDescent="0.2">
      <c r="A9" s="4"/>
      <c r="B9" s="4"/>
      <c r="C9" s="5"/>
      <c r="D9" s="102" t="s">
        <v>57</v>
      </c>
      <c r="E9" s="5"/>
      <c r="F9" s="5"/>
      <c r="G9" s="42"/>
      <c r="H9" s="27" t="s">
        <v>37</v>
      </c>
      <c r="I9" s="103" t="s">
        <v>61</v>
      </c>
      <c r="J9" s="11"/>
    </row>
    <row r="10" spans="1:15" ht="15.75" hidden="1" customHeight="1" x14ac:dyDescent="0.2">
      <c r="A10" s="4"/>
      <c r="B10" s="48"/>
      <c r="C10" s="118" t="s">
        <v>59</v>
      </c>
      <c r="D10" s="119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62</v>
      </c>
      <c r="E11" s="120"/>
      <c r="F11" s="120"/>
      <c r="G11" s="120"/>
      <c r="H11" s="27" t="s">
        <v>36</v>
      </c>
      <c r="I11" s="103" t="s">
        <v>66</v>
      </c>
      <c r="J11" s="11"/>
    </row>
    <row r="12" spans="1:15" ht="15.75" customHeight="1" x14ac:dyDescent="0.2">
      <c r="A12" s="4"/>
      <c r="B12" s="38"/>
      <c r="C12" s="26"/>
      <c r="D12" s="121" t="s">
        <v>63</v>
      </c>
      <c r="E12" s="121"/>
      <c r="F12" s="121"/>
      <c r="G12" s="121"/>
      <c r="H12" s="27" t="s">
        <v>37</v>
      </c>
      <c r="I12" s="103" t="s">
        <v>67</v>
      </c>
      <c r="J12" s="11"/>
    </row>
    <row r="13" spans="1:15" ht="15.75" customHeight="1" x14ac:dyDescent="0.2">
      <c r="A13" s="4"/>
      <c r="B13" s="39"/>
      <c r="C13" s="118" t="s">
        <v>65</v>
      </c>
      <c r="D13" s="122" t="s">
        <v>64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47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1108897.1200000001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79</v>
      </c>
      <c r="B19" s="204" t="s">
        <v>29</v>
      </c>
      <c r="C19" s="54"/>
      <c r="D19" s="55"/>
      <c r="E19" s="80"/>
      <c r="F19" s="81"/>
      <c r="G19" s="80"/>
      <c r="H19" s="81"/>
      <c r="I19" s="80">
        <v>15081</v>
      </c>
      <c r="J19" s="90"/>
    </row>
    <row r="20" spans="1:10" ht="23.25" customHeight="1" x14ac:dyDescent="0.2">
      <c r="A20" s="203" t="s">
        <v>80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1123978.1200000001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1123978.1200000001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1123978.1200000001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68</v>
      </c>
      <c r="C39" s="138"/>
      <c r="D39" s="139"/>
      <c r="E39" s="139"/>
      <c r="F39" s="151">
        <v>0</v>
      </c>
      <c r="G39" s="152">
        <v>1123978.1200000001</v>
      </c>
      <c r="H39" s="153"/>
      <c r="I39" s="154">
        <v>1123978.1200000001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43</v>
      </c>
      <c r="C40" s="128" t="s">
        <v>44</v>
      </c>
      <c r="D40" s="132"/>
      <c r="E40" s="132"/>
      <c r="F40" s="155">
        <v>0</v>
      </c>
      <c r="G40" s="156">
        <v>1123978.1200000001</v>
      </c>
      <c r="H40" s="156"/>
      <c r="I40" s="157">
        <v>1123978.1200000001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1123978.1200000001</v>
      </c>
      <c r="H41" s="159"/>
      <c r="I41" s="160">
        <v>1123978.1200000001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69</v>
      </c>
      <c r="C42" s="146"/>
      <c r="D42" s="146"/>
      <c r="E42" s="146"/>
      <c r="F42" s="161">
        <f>SUMIF(A39:A41,"=1",F39:F41)</f>
        <v>0</v>
      </c>
      <c r="G42" s="162">
        <f>SUMIF(A39:A41,"=1",G39:G41)</f>
        <v>1123978.1200000001</v>
      </c>
      <c r="H42" s="162">
        <f>SUMIF(A39:A41,"=1",H39:H41)</f>
        <v>0</v>
      </c>
      <c r="I42" s="163">
        <f>SUMIF(A39:A41,"=1",I39:I41)</f>
        <v>1123978.1200000001</v>
      </c>
      <c r="J42" s="131">
        <f>SUMIF(A39:A41,"=1",J39:J41)</f>
        <v>100</v>
      </c>
    </row>
    <row r="46" spans="1:10" ht="15.75" x14ac:dyDescent="0.25">
      <c r="B46" s="173" t="s">
        <v>71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72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73</v>
      </c>
      <c r="C49" s="188" t="s">
        <v>74</v>
      </c>
      <c r="D49" s="189"/>
      <c r="E49" s="189"/>
      <c r="F49" s="199" t="s">
        <v>26</v>
      </c>
      <c r="G49" s="190"/>
      <c r="H49" s="190"/>
      <c r="I49" s="190">
        <v>11781</v>
      </c>
      <c r="J49" s="195">
        <f>IF(I53=0,"",I49/I53*100)</f>
        <v>1.0481520761276029</v>
      </c>
    </row>
    <row r="50" spans="1:10" ht="25.5" customHeight="1" x14ac:dyDescent="0.2">
      <c r="A50" s="175"/>
      <c r="B50" s="178" t="s">
        <v>75</v>
      </c>
      <c r="C50" s="177" t="s">
        <v>76</v>
      </c>
      <c r="D50" s="179"/>
      <c r="E50" s="179"/>
      <c r="F50" s="200" t="s">
        <v>26</v>
      </c>
      <c r="G50" s="185"/>
      <c r="H50" s="185"/>
      <c r="I50" s="185">
        <v>1096700</v>
      </c>
      <c r="J50" s="196">
        <f>IF(I53=0,"",I50/I53*100)</f>
        <v>97.573073753428574</v>
      </c>
    </row>
    <row r="51" spans="1:10" ht="25.5" customHeight="1" x14ac:dyDescent="0.2">
      <c r="A51" s="175"/>
      <c r="B51" s="178" t="s">
        <v>77</v>
      </c>
      <c r="C51" s="177" t="s">
        <v>78</v>
      </c>
      <c r="D51" s="179"/>
      <c r="E51" s="179"/>
      <c r="F51" s="200" t="s">
        <v>26</v>
      </c>
      <c r="G51" s="185"/>
      <c r="H51" s="185"/>
      <c r="I51" s="185">
        <v>416.12</v>
      </c>
      <c r="J51" s="196">
        <f>IF(I53=0,"",I51/I53*100)</f>
        <v>3.7022072991954674E-2</v>
      </c>
    </row>
    <row r="52" spans="1:10" ht="25.5" customHeight="1" x14ac:dyDescent="0.2">
      <c r="A52" s="175"/>
      <c r="B52" s="191" t="s">
        <v>79</v>
      </c>
      <c r="C52" s="192" t="s">
        <v>29</v>
      </c>
      <c r="D52" s="193"/>
      <c r="E52" s="193"/>
      <c r="F52" s="201" t="s">
        <v>79</v>
      </c>
      <c r="G52" s="194"/>
      <c r="H52" s="194"/>
      <c r="I52" s="194">
        <v>15081</v>
      </c>
      <c r="J52" s="197">
        <f>IF(I53=0,"",I52/I53*100)</f>
        <v>1.3417520974518613</v>
      </c>
    </row>
    <row r="53" spans="1:10" ht="25.5" customHeight="1" x14ac:dyDescent="0.2">
      <c r="A53" s="176"/>
      <c r="B53" s="182" t="s">
        <v>1</v>
      </c>
      <c r="C53" s="182"/>
      <c r="D53" s="183"/>
      <c r="E53" s="183"/>
      <c r="F53" s="202"/>
      <c r="G53" s="186"/>
      <c r="H53" s="186"/>
      <c r="I53" s="186">
        <f>SUM(I49:I52)</f>
        <v>1123978.1200000001</v>
      </c>
      <c r="J53" s="198">
        <f>SUM(J49:J52)</f>
        <v>100</v>
      </c>
    </row>
    <row r="54" spans="1:10" x14ac:dyDescent="0.2">
      <c r="F54" s="125"/>
      <c r="G54" s="124"/>
      <c r="H54" s="125"/>
      <c r="I54" s="124"/>
      <c r="J54" s="126"/>
    </row>
    <row r="55" spans="1:10" x14ac:dyDescent="0.2">
      <c r="F55" s="125"/>
      <c r="G55" s="124"/>
      <c r="H55" s="125"/>
      <c r="I55" s="124"/>
      <c r="J55" s="126"/>
    </row>
    <row r="56" spans="1:10" x14ac:dyDescent="0.2">
      <c r="F56" s="125"/>
      <c r="G56" s="124"/>
      <c r="H56" s="125"/>
      <c r="I56" s="124"/>
      <c r="J56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81</v>
      </c>
    </row>
    <row r="2" spans="1:60" ht="24.95" customHeight="1" x14ac:dyDescent="0.2">
      <c r="A2" s="207" t="s">
        <v>8</v>
      </c>
      <c r="B2" s="74" t="s">
        <v>48</v>
      </c>
      <c r="C2" s="210" t="s">
        <v>49</v>
      </c>
      <c r="D2" s="208"/>
      <c r="E2" s="208"/>
      <c r="F2" s="208"/>
      <c r="G2" s="209"/>
      <c r="AE2" t="s">
        <v>82</v>
      </c>
    </row>
    <row r="3" spans="1:60" ht="24.95" customHeight="1" x14ac:dyDescent="0.2">
      <c r="A3" s="207" t="s">
        <v>9</v>
      </c>
      <c r="B3" s="74" t="s">
        <v>43</v>
      </c>
      <c r="C3" s="210" t="s">
        <v>44</v>
      </c>
      <c r="D3" s="208"/>
      <c r="E3" s="208"/>
      <c r="F3" s="208"/>
      <c r="G3" s="209"/>
      <c r="AC3" s="123" t="s">
        <v>82</v>
      </c>
      <c r="AE3" t="s">
        <v>83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84</v>
      </c>
    </row>
    <row r="5" spans="1:60" x14ac:dyDescent="0.2">
      <c r="D5" s="205"/>
    </row>
    <row r="6" spans="1:60" ht="38.25" x14ac:dyDescent="0.2">
      <c r="A6" s="221" t="s">
        <v>85</v>
      </c>
      <c r="B6" s="219" t="s">
        <v>86</v>
      </c>
      <c r="C6" s="219" t="s">
        <v>87</v>
      </c>
      <c r="D6" s="220" t="s">
        <v>88</v>
      </c>
      <c r="E6" s="221" t="s">
        <v>89</v>
      </c>
      <c r="F6" s="216" t="s">
        <v>90</v>
      </c>
      <c r="G6" s="221" t="s">
        <v>31</v>
      </c>
      <c r="H6" s="222" t="s">
        <v>32</v>
      </c>
      <c r="I6" s="222" t="s">
        <v>91</v>
      </c>
      <c r="J6" s="222" t="s">
        <v>33</v>
      </c>
      <c r="K6" s="222" t="s">
        <v>92</v>
      </c>
      <c r="L6" s="222" t="s">
        <v>93</v>
      </c>
      <c r="M6" s="222" t="s">
        <v>94</v>
      </c>
      <c r="N6" s="222" t="s">
        <v>95</v>
      </c>
      <c r="O6" s="222" t="s">
        <v>96</v>
      </c>
      <c r="P6" s="222" t="s">
        <v>97</v>
      </c>
      <c r="Q6" s="222" t="s">
        <v>98</v>
      </c>
      <c r="R6" s="222" t="s">
        <v>99</v>
      </c>
      <c r="S6" s="222" t="s">
        <v>100</v>
      </c>
      <c r="T6" s="222" t="s">
        <v>101</v>
      </c>
      <c r="U6" s="222" t="s">
        <v>102</v>
      </c>
    </row>
    <row r="7" spans="1:60" x14ac:dyDescent="0.2">
      <c r="A7" s="223" t="s">
        <v>103</v>
      </c>
      <c r="B7" s="225" t="s">
        <v>73</v>
      </c>
      <c r="C7" s="226" t="s">
        <v>74</v>
      </c>
      <c r="D7" s="227"/>
      <c r="E7" s="233"/>
      <c r="F7" s="237"/>
      <c r="G7" s="237">
        <f>SUMIF(AE8:AE10,"&lt;&gt;NOR",G8:G10)</f>
        <v>11781</v>
      </c>
      <c r="H7" s="237"/>
      <c r="I7" s="237">
        <f>SUM(I8:I10)</f>
        <v>0</v>
      </c>
      <c r="J7" s="237"/>
      <c r="K7" s="237">
        <f>SUM(K8:K10)</f>
        <v>11781</v>
      </c>
      <c r="L7" s="237"/>
      <c r="M7" s="237">
        <f>SUM(M8:M10)</f>
        <v>14255.01</v>
      </c>
      <c r="N7" s="237"/>
      <c r="O7" s="237">
        <f>SUM(O8:O10)</f>
        <v>0.13</v>
      </c>
      <c r="P7" s="237"/>
      <c r="Q7" s="237">
        <f>SUM(Q8:Q10)</f>
        <v>0</v>
      </c>
      <c r="R7" s="237"/>
      <c r="S7" s="237"/>
      <c r="T7" s="238"/>
      <c r="U7" s="237">
        <f>SUM(U8:U10)</f>
        <v>0</v>
      </c>
      <c r="AE7" t="s">
        <v>104</v>
      </c>
    </row>
    <row r="8" spans="1:60" ht="22.5" outlineLevel="1" x14ac:dyDescent="0.2">
      <c r="A8" s="218">
        <v>1</v>
      </c>
      <c r="B8" s="228" t="s">
        <v>105</v>
      </c>
      <c r="C8" s="249" t="s">
        <v>106</v>
      </c>
      <c r="D8" s="230" t="s">
        <v>107</v>
      </c>
      <c r="E8" s="234">
        <v>22</v>
      </c>
      <c r="F8" s="239">
        <v>535.5</v>
      </c>
      <c r="G8" s="239">
        <v>11781</v>
      </c>
      <c r="H8" s="239">
        <v>0</v>
      </c>
      <c r="I8" s="239">
        <f>ROUND(E8*H8,2)</f>
        <v>0</v>
      </c>
      <c r="J8" s="239">
        <v>535.5</v>
      </c>
      <c r="K8" s="239">
        <f>ROUND(E8*J8,2)</f>
        <v>11781</v>
      </c>
      <c r="L8" s="239">
        <v>21</v>
      </c>
      <c r="M8" s="239">
        <f>G8*(1+L8/100)</f>
        <v>14255.01</v>
      </c>
      <c r="N8" s="239">
        <v>6.0000000000000001E-3</v>
      </c>
      <c r="O8" s="239">
        <f>ROUND(E8*N8,2)</f>
        <v>0.13</v>
      </c>
      <c r="P8" s="239">
        <v>0</v>
      </c>
      <c r="Q8" s="239">
        <f>ROUND(E8*P8,2)</f>
        <v>0</v>
      </c>
      <c r="R8" s="239"/>
      <c r="S8" s="239"/>
      <c r="T8" s="240">
        <v>0</v>
      </c>
      <c r="U8" s="239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108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ht="22.5" outlineLevel="1" x14ac:dyDescent="0.2">
      <c r="A9" s="218"/>
      <c r="B9" s="228"/>
      <c r="C9" s="250" t="s">
        <v>109</v>
      </c>
      <c r="D9" s="231"/>
      <c r="E9" s="235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40"/>
      <c r="U9" s="239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110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18"/>
      <c r="B10" s="228"/>
      <c r="C10" s="250" t="s">
        <v>111</v>
      </c>
      <c r="D10" s="231"/>
      <c r="E10" s="235">
        <v>22</v>
      </c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239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110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5.5" x14ac:dyDescent="0.2">
      <c r="A11" s="224" t="s">
        <v>103</v>
      </c>
      <c r="B11" s="229" t="s">
        <v>75</v>
      </c>
      <c r="C11" s="251" t="s">
        <v>76</v>
      </c>
      <c r="D11" s="232"/>
      <c r="E11" s="236"/>
      <c r="F11" s="241"/>
      <c r="G11" s="241">
        <f>SUMIF(AE12:AE23,"&lt;&gt;NOR",G12:G23)</f>
        <v>1096700</v>
      </c>
      <c r="H11" s="241"/>
      <c r="I11" s="241">
        <f>SUM(I12:I23)</f>
        <v>-161500</v>
      </c>
      <c r="J11" s="241"/>
      <c r="K11" s="241">
        <f>SUM(K12:K23)</f>
        <v>1258200</v>
      </c>
      <c r="L11" s="241"/>
      <c r="M11" s="241">
        <f>SUM(M12:M23)</f>
        <v>1327007</v>
      </c>
      <c r="N11" s="241"/>
      <c r="O11" s="241">
        <f>SUM(O12:O23)</f>
        <v>1.85</v>
      </c>
      <c r="P11" s="241"/>
      <c r="Q11" s="241">
        <f>SUM(Q12:Q23)</f>
        <v>0</v>
      </c>
      <c r="R11" s="241"/>
      <c r="S11" s="241"/>
      <c r="T11" s="242"/>
      <c r="U11" s="241">
        <f>SUM(U12:U23)</f>
        <v>0</v>
      </c>
      <c r="AE11" t="s">
        <v>104</v>
      </c>
    </row>
    <row r="12" spans="1:60" ht="22.5" outlineLevel="1" x14ac:dyDescent="0.2">
      <c r="A12" s="218">
        <v>2</v>
      </c>
      <c r="B12" s="228" t="s">
        <v>112</v>
      </c>
      <c r="C12" s="249" t="s">
        <v>113</v>
      </c>
      <c r="D12" s="230" t="s">
        <v>114</v>
      </c>
      <c r="E12" s="234">
        <v>1</v>
      </c>
      <c r="F12" s="239">
        <v>318600</v>
      </c>
      <c r="G12" s="239">
        <v>318600</v>
      </c>
      <c r="H12" s="239">
        <v>0</v>
      </c>
      <c r="I12" s="239">
        <f>ROUND(E12*H12,2)</f>
        <v>0</v>
      </c>
      <c r="J12" s="239">
        <v>318600</v>
      </c>
      <c r="K12" s="239">
        <f>ROUND(E12*J12,2)</f>
        <v>318600</v>
      </c>
      <c r="L12" s="239">
        <v>21</v>
      </c>
      <c r="M12" s="239">
        <f>G12*(1+L12/100)</f>
        <v>385506</v>
      </c>
      <c r="N12" s="239">
        <v>0.95</v>
      </c>
      <c r="O12" s="239">
        <f>ROUND(E12*N12,2)</f>
        <v>0.95</v>
      </c>
      <c r="P12" s="239">
        <v>0</v>
      </c>
      <c r="Q12" s="239">
        <f>ROUND(E12*P12,2)</f>
        <v>0</v>
      </c>
      <c r="R12" s="239"/>
      <c r="S12" s="239"/>
      <c r="T12" s="240">
        <v>0</v>
      </c>
      <c r="U12" s="239">
        <f>ROUND(E12*T12,2)</f>
        <v>0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115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33.75" outlineLevel="1" x14ac:dyDescent="0.2">
      <c r="A13" s="218"/>
      <c r="B13" s="228"/>
      <c r="C13" s="250" t="s">
        <v>116</v>
      </c>
      <c r="D13" s="231"/>
      <c r="E13" s="235">
        <v>1</v>
      </c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40"/>
      <c r="U13" s="239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110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8"/>
      <c r="C14" s="250" t="s">
        <v>117</v>
      </c>
      <c r="D14" s="231"/>
      <c r="E14" s="235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40"/>
      <c r="U14" s="239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110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3</v>
      </c>
      <c r="B15" s="228" t="s">
        <v>118</v>
      </c>
      <c r="C15" s="249" t="s">
        <v>119</v>
      </c>
      <c r="D15" s="230" t="s">
        <v>114</v>
      </c>
      <c r="E15" s="234">
        <v>1</v>
      </c>
      <c r="F15" s="239">
        <v>642600</v>
      </c>
      <c r="G15" s="239">
        <v>642600</v>
      </c>
      <c r="H15" s="239">
        <v>0</v>
      </c>
      <c r="I15" s="239">
        <f>ROUND(E15*H15,2)</f>
        <v>0</v>
      </c>
      <c r="J15" s="239">
        <v>642600</v>
      </c>
      <c r="K15" s="239">
        <f>ROUND(E15*J15,2)</f>
        <v>642600</v>
      </c>
      <c r="L15" s="239">
        <v>21</v>
      </c>
      <c r="M15" s="239">
        <f>G15*(1+L15/100)</f>
        <v>777546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/>
      <c r="S15" s="239"/>
      <c r="T15" s="240">
        <v>0</v>
      </c>
      <c r="U15" s="239">
        <f>ROUND(E15*T15,2)</f>
        <v>0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115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18"/>
      <c r="B16" s="228"/>
      <c r="C16" s="250" t="s">
        <v>120</v>
      </c>
      <c r="D16" s="231"/>
      <c r="E16" s="235">
        <v>1</v>
      </c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40"/>
      <c r="U16" s="239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110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18">
        <v>4</v>
      </c>
      <c r="B17" s="228" t="s">
        <v>121</v>
      </c>
      <c r="C17" s="249" t="s">
        <v>122</v>
      </c>
      <c r="D17" s="230" t="s">
        <v>114</v>
      </c>
      <c r="E17" s="234">
        <v>1</v>
      </c>
      <c r="F17" s="239">
        <v>297000</v>
      </c>
      <c r="G17" s="239">
        <v>297000</v>
      </c>
      <c r="H17" s="239">
        <v>0</v>
      </c>
      <c r="I17" s="239">
        <f>ROUND(E17*H17,2)</f>
        <v>0</v>
      </c>
      <c r="J17" s="239">
        <v>297000</v>
      </c>
      <c r="K17" s="239">
        <f>ROUND(E17*J17,2)</f>
        <v>297000</v>
      </c>
      <c r="L17" s="239">
        <v>21</v>
      </c>
      <c r="M17" s="239">
        <f>G17*(1+L17/100)</f>
        <v>359370</v>
      </c>
      <c r="N17" s="239">
        <v>0.9</v>
      </c>
      <c r="O17" s="239">
        <f>ROUND(E17*N17,2)</f>
        <v>0.9</v>
      </c>
      <c r="P17" s="239">
        <v>0</v>
      </c>
      <c r="Q17" s="239">
        <f>ROUND(E17*P17,2)</f>
        <v>0</v>
      </c>
      <c r="R17" s="239"/>
      <c r="S17" s="239"/>
      <c r="T17" s="240">
        <v>0</v>
      </c>
      <c r="U17" s="239">
        <f>ROUND(E17*T17,2)</f>
        <v>0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115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33.75" outlineLevel="1" x14ac:dyDescent="0.2">
      <c r="A18" s="218"/>
      <c r="B18" s="228"/>
      <c r="C18" s="250" t="s">
        <v>123</v>
      </c>
      <c r="D18" s="231"/>
      <c r="E18" s="235">
        <v>1</v>
      </c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40"/>
      <c r="U18" s="239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110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33.75" outlineLevel="1" x14ac:dyDescent="0.2">
      <c r="A19" s="218">
        <v>5</v>
      </c>
      <c r="B19" s="228" t="s">
        <v>124</v>
      </c>
      <c r="C19" s="249" t="s">
        <v>125</v>
      </c>
      <c r="D19" s="230" t="s">
        <v>126</v>
      </c>
      <c r="E19" s="234">
        <v>-2</v>
      </c>
      <c r="F19" s="239">
        <v>80750</v>
      </c>
      <c r="G19" s="239">
        <v>-161500</v>
      </c>
      <c r="H19" s="239">
        <v>80750</v>
      </c>
      <c r="I19" s="239">
        <f>ROUND(E19*H19,2)</f>
        <v>-161500</v>
      </c>
      <c r="J19" s="239">
        <v>0</v>
      </c>
      <c r="K19" s="239">
        <f>ROUND(E19*J19,2)</f>
        <v>0</v>
      </c>
      <c r="L19" s="239">
        <v>21</v>
      </c>
      <c r="M19" s="239">
        <f>G19*(1+L19/100)</f>
        <v>-195415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39"/>
      <c r="S19" s="239"/>
      <c r="T19" s="240">
        <v>0</v>
      </c>
      <c r="U19" s="239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127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8"/>
      <c r="C20" s="250" t="s">
        <v>128</v>
      </c>
      <c r="D20" s="231"/>
      <c r="E20" s="235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40"/>
      <c r="U20" s="239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110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33.75" outlineLevel="1" x14ac:dyDescent="0.2">
      <c r="A21" s="218"/>
      <c r="B21" s="228"/>
      <c r="C21" s="250" t="s">
        <v>129</v>
      </c>
      <c r="D21" s="231"/>
      <c r="E21" s="235">
        <v>-2</v>
      </c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40"/>
      <c r="U21" s="239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110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33.75" outlineLevel="1" x14ac:dyDescent="0.2">
      <c r="A22" s="218"/>
      <c r="B22" s="228"/>
      <c r="C22" s="250" t="s">
        <v>130</v>
      </c>
      <c r="D22" s="231"/>
      <c r="E22" s="235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40"/>
      <c r="U22" s="239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110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/>
      <c r="B23" s="228"/>
      <c r="C23" s="250" t="s">
        <v>131</v>
      </c>
      <c r="D23" s="231"/>
      <c r="E23" s="235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40"/>
      <c r="U23" s="239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110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x14ac:dyDescent="0.2">
      <c r="A24" s="224" t="s">
        <v>103</v>
      </c>
      <c r="B24" s="229" t="s">
        <v>77</v>
      </c>
      <c r="C24" s="251" t="s">
        <v>78</v>
      </c>
      <c r="D24" s="232"/>
      <c r="E24" s="236"/>
      <c r="F24" s="241"/>
      <c r="G24" s="241">
        <f>SUMIF(AE25:AE28,"&lt;&gt;NOR",G25:G28)</f>
        <v>416.12</v>
      </c>
      <c r="H24" s="241"/>
      <c r="I24" s="241">
        <f>SUM(I25:I28)</f>
        <v>0</v>
      </c>
      <c r="J24" s="241"/>
      <c r="K24" s="241">
        <f>SUM(K25:K28)</f>
        <v>416.12</v>
      </c>
      <c r="L24" s="241"/>
      <c r="M24" s="241">
        <f>SUM(M25:M28)</f>
        <v>503.5052</v>
      </c>
      <c r="N24" s="241"/>
      <c r="O24" s="241">
        <f>SUM(O25:O28)</f>
        <v>0</v>
      </c>
      <c r="P24" s="241"/>
      <c r="Q24" s="241">
        <f>SUM(Q25:Q28)</f>
        <v>0</v>
      </c>
      <c r="R24" s="241"/>
      <c r="S24" s="241"/>
      <c r="T24" s="242"/>
      <c r="U24" s="241">
        <f>SUM(U25:U28)</f>
        <v>0</v>
      </c>
      <c r="AE24" t="s">
        <v>104</v>
      </c>
    </row>
    <row r="25" spans="1:60" outlineLevel="1" x14ac:dyDescent="0.2">
      <c r="A25" s="218">
        <v>6</v>
      </c>
      <c r="B25" s="228" t="s">
        <v>132</v>
      </c>
      <c r="C25" s="249" t="s">
        <v>133</v>
      </c>
      <c r="D25" s="230" t="s">
        <v>134</v>
      </c>
      <c r="E25" s="234">
        <v>1.982</v>
      </c>
      <c r="F25" s="239">
        <v>209.95</v>
      </c>
      <c r="G25" s="239">
        <v>416.12</v>
      </c>
      <c r="H25" s="239">
        <v>0</v>
      </c>
      <c r="I25" s="239">
        <f>ROUND(E25*H25,2)</f>
        <v>0</v>
      </c>
      <c r="J25" s="239">
        <v>209.95</v>
      </c>
      <c r="K25" s="239">
        <f>ROUND(E25*J25,2)</f>
        <v>416.12</v>
      </c>
      <c r="L25" s="239">
        <v>21</v>
      </c>
      <c r="M25" s="239">
        <f>G25*(1+L25/100)</f>
        <v>503.5052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39"/>
      <c r="S25" s="239"/>
      <c r="T25" s="240">
        <v>0</v>
      </c>
      <c r="U25" s="239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135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8"/>
      <c r="C26" s="250" t="s">
        <v>136</v>
      </c>
      <c r="D26" s="231"/>
      <c r="E26" s="235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40"/>
      <c r="U26" s="239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110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0" t="s">
        <v>137</v>
      </c>
      <c r="D27" s="231"/>
      <c r="E27" s="235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40"/>
      <c r="U27" s="239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110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8"/>
      <c r="C28" s="250" t="s">
        <v>138</v>
      </c>
      <c r="D28" s="231"/>
      <c r="E28" s="235">
        <v>1.982</v>
      </c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40"/>
      <c r="U28" s="239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110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x14ac:dyDescent="0.2">
      <c r="A29" s="224" t="s">
        <v>103</v>
      </c>
      <c r="B29" s="229" t="s">
        <v>79</v>
      </c>
      <c r="C29" s="251" t="s">
        <v>29</v>
      </c>
      <c r="D29" s="232"/>
      <c r="E29" s="236"/>
      <c r="F29" s="241"/>
      <c r="G29" s="241">
        <f>SUMIF(AE30:AE30,"&lt;&gt;NOR",G30:G30)</f>
        <v>15081</v>
      </c>
      <c r="H29" s="241"/>
      <c r="I29" s="241">
        <f>SUM(I30:I30)</f>
        <v>0</v>
      </c>
      <c r="J29" s="241"/>
      <c r="K29" s="241">
        <f>SUM(K30:K30)</f>
        <v>15081</v>
      </c>
      <c r="L29" s="241"/>
      <c r="M29" s="241">
        <f>SUM(M30:M30)</f>
        <v>18248.009999999998</v>
      </c>
      <c r="N29" s="241"/>
      <c r="O29" s="241">
        <f>SUM(O30:O30)</f>
        <v>0</v>
      </c>
      <c r="P29" s="241"/>
      <c r="Q29" s="241">
        <f>SUM(Q30:Q30)</f>
        <v>0</v>
      </c>
      <c r="R29" s="241"/>
      <c r="S29" s="241"/>
      <c r="T29" s="242"/>
      <c r="U29" s="241">
        <f>SUM(U30:U30)</f>
        <v>0</v>
      </c>
      <c r="AE29" t="s">
        <v>104</v>
      </c>
    </row>
    <row r="30" spans="1:60" outlineLevel="1" x14ac:dyDescent="0.2">
      <c r="A30" s="243">
        <v>7</v>
      </c>
      <c r="B30" s="244" t="s">
        <v>139</v>
      </c>
      <c r="C30" s="252" t="s">
        <v>140</v>
      </c>
      <c r="D30" s="245" t="s">
        <v>141</v>
      </c>
      <c r="E30" s="246">
        <v>1</v>
      </c>
      <c r="F30" s="247">
        <v>15081</v>
      </c>
      <c r="G30" s="247">
        <v>15081</v>
      </c>
      <c r="H30" s="247">
        <v>0</v>
      </c>
      <c r="I30" s="247">
        <f>ROUND(E30*H30,2)</f>
        <v>0</v>
      </c>
      <c r="J30" s="247">
        <v>15081</v>
      </c>
      <c r="K30" s="247">
        <f>ROUND(E30*J30,2)</f>
        <v>15081</v>
      </c>
      <c r="L30" s="247">
        <v>21</v>
      </c>
      <c r="M30" s="247">
        <f>G30*(1+L30/100)</f>
        <v>18248.009999999998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/>
      <c r="T30" s="248">
        <v>0</v>
      </c>
      <c r="U30" s="247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142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x14ac:dyDescent="0.2">
      <c r="A31" s="6"/>
      <c r="B31" s="7" t="s">
        <v>143</v>
      </c>
      <c r="C31" s="253" t="s">
        <v>143</v>
      </c>
      <c r="D31" s="9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C32" s="254"/>
      <c r="D32" s="205"/>
      <c r="AE32" t="s">
        <v>144</v>
      </c>
    </row>
    <row r="33" spans="4:4" x14ac:dyDescent="0.2">
      <c r="D33" s="205"/>
    </row>
    <row r="34" spans="4:4" x14ac:dyDescent="0.2">
      <c r="D34" s="205"/>
    </row>
    <row r="35" spans="4:4" x14ac:dyDescent="0.2">
      <c r="D35" s="205"/>
    </row>
    <row r="36" spans="4:4" x14ac:dyDescent="0.2">
      <c r="D36" s="205"/>
    </row>
    <row r="37" spans="4:4" x14ac:dyDescent="0.2">
      <c r="D37" s="205"/>
    </row>
    <row r="38" spans="4:4" x14ac:dyDescent="0.2">
      <c r="D38" s="205"/>
    </row>
    <row r="39" spans="4:4" x14ac:dyDescent="0.2">
      <c r="D39" s="205"/>
    </row>
    <row r="40" spans="4:4" x14ac:dyDescent="0.2">
      <c r="D40" s="205"/>
    </row>
    <row r="41" spans="4:4" x14ac:dyDescent="0.2">
      <c r="D41" s="205"/>
    </row>
    <row r="42" spans="4:4" x14ac:dyDescent="0.2">
      <c r="D42" s="205"/>
    </row>
    <row r="43" spans="4:4" x14ac:dyDescent="0.2">
      <c r="D43" s="205"/>
    </row>
    <row r="44" spans="4:4" x14ac:dyDescent="0.2">
      <c r="D44" s="205"/>
    </row>
    <row r="45" spans="4:4" x14ac:dyDescent="0.2">
      <c r="D45" s="205"/>
    </row>
    <row r="46" spans="4:4" x14ac:dyDescent="0.2">
      <c r="D46" s="205"/>
    </row>
    <row r="47" spans="4:4" x14ac:dyDescent="0.2">
      <c r="D47" s="205"/>
    </row>
    <row r="48" spans="4:4" x14ac:dyDescent="0.2">
      <c r="D48" s="205"/>
    </row>
    <row r="49" spans="4:4" x14ac:dyDescent="0.2">
      <c r="D49" s="205"/>
    </row>
    <row r="50" spans="4:4" x14ac:dyDescent="0.2">
      <c r="D50" s="205"/>
    </row>
    <row r="51" spans="4:4" x14ac:dyDescent="0.2">
      <c r="D51" s="205"/>
    </row>
    <row r="52" spans="4:4" x14ac:dyDescent="0.2">
      <c r="D52" s="205"/>
    </row>
    <row r="53" spans="4:4" x14ac:dyDescent="0.2">
      <c r="D53" s="205"/>
    </row>
    <row r="54" spans="4:4" x14ac:dyDescent="0.2">
      <c r="D54" s="205"/>
    </row>
    <row r="55" spans="4:4" x14ac:dyDescent="0.2">
      <c r="D55" s="205"/>
    </row>
    <row r="56" spans="4:4" x14ac:dyDescent="0.2">
      <c r="D56" s="205"/>
    </row>
    <row r="57" spans="4:4" x14ac:dyDescent="0.2">
      <c r="D57" s="205"/>
    </row>
    <row r="58" spans="4:4" x14ac:dyDescent="0.2">
      <c r="D58" s="205"/>
    </row>
    <row r="59" spans="4:4" x14ac:dyDescent="0.2">
      <c r="D59" s="205"/>
    </row>
    <row r="60" spans="4:4" x14ac:dyDescent="0.2">
      <c r="D60" s="205"/>
    </row>
    <row r="61" spans="4:4" x14ac:dyDescent="0.2">
      <c r="D61" s="205"/>
    </row>
    <row r="62" spans="4:4" x14ac:dyDescent="0.2">
      <c r="D62" s="205"/>
    </row>
    <row r="63" spans="4:4" x14ac:dyDescent="0.2">
      <c r="D63" s="205"/>
    </row>
    <row r="64" spans="4:4" x14ac:dyDescent="0.2">
      <c r="D64" s="205"/>
    </row>
    <row r="65" spans="4:4" x14ac:dyDescent="0.2">
      <c r="D65" s="205"/>
    </row>
    <row r="66" spans="4:4" x14ac:dyDescent="0.2">
      <c r="D66" s="205"/>
    </row>
    <row r="67" spans="4:4" x14ac:dyDescent="0.2">
      <c r="D67" s="205"/>
    </row>
    <row r="68" spans="4:4" x14ac:dyDescent="0.2">
      <c r="D68" s="205"/>
    </row>
    <row r="69" spans="4:4" x14ac:dyDescent="0.2">
      <c r="D69" s="205"/>
    </row>
    <row r="70" spans="4:4" x14ac:dyDescent="0.2">
      <c r="D70" s="205"/>
    </row>
    <row r="71" spans="4:4" x14ac:dyDescent="0.2">
      <c r="D71" s="205"/>
    </row>
    <row r="72" spans="4:4" x14ac:dyDescent="0.2">
      <c r="D72" s="205"/>
    </row>
    <row r="73" spans="4:4" x14ac:dyDescent="0.2">
      <c r="D73" s="205"/>
    </row>
    <row r="74" spans="4:4" x14ac:dyDescent="0.2">
      <c r="D74" s="205"/>
    </row>
    <row r="75" spans="4:4" x14ac:dyDescent="0.2">
      <c r="D75" s="205"/>
    </row>
    <row r="76" spans="4:4" x14ac:dyDescent="0.2">
      <c r="D76" s="205"/>
    </row>
    <row r="77" spans="4:4" x14ac:dyDescent="0.2">
      <c r="D77" s="205"/>
    </row>
    <row r="78" spans="4:4" x14ac:dyDescent="0.2">
      <c r="D78" s="205"/>
    </row>
    <row r="79" spans="4:4" x14ac:dyDescent="0.2">
      <c r="D79" s="205"/>
    </row>
    <row r="80" spans="4:4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ZL32 ZL32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'ZL32 ZL32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2015-08-10T11:36:11Z</cp:lastPrinted>
  <dcterms:created xsi:type="dcterms:W3CDTF">2009-04-08T07:15:50Z</dcterms:created>
  <dcterms:modified xsi:type="dcterms:W3CDTF">2015-08-10T11:37:31Z</dcterms:modified>
</cp:coreProperties>
</file>